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トビタテ！留学JAPAN\☆基本４コース（全国版）\2021\"/>
    </mc:Choice>
  </mc:AlternateContent>
  <workbookProtection workbookPassword="D37E" lockStructure="1"/>
  <bookViews>
    <workbookView xWindow="-15" yWindow="-15" windowWidth="9600" windowHeight="11850"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52511" concurrentCalc="0"/>
</workbook>
</file>

<file path=xl/calcChain.xml><?xml version="1.0" encoding="utf-8"?>
<calcChain xmlns="http://schemas.openxmlformats.org/spreadsheetml/2006/main">
  <c r="H31" i="5" l="1"/>
  <c r="F35" i="5"/>
  <c r="F43" i="5"/>
  <c r="B2" i="6"/>
  <c r="C2" i="6"/>
  <c r="D2" i="6"/>
  <c r="E2" i="6"/>
  <c r="F34" i="5"/>
  <c r="F36" i="5"/>
  <c r="H26" i="5"/>
  <c r="F39" i="5"/>
  <c r="F40" i="5"/>
  <c r="F41" i="5"/>
  <c r="F42" i="5"/>
  <c r="F37" i="5"/>
  <c r="F38" i="5"/>
  <c r="F44" i="5"/>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H14" i="5"/>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c r="B48" i="7"/>
  <c r="B47" i="7"/>
  <c r="B46" i="7"/>
  <c r="B45" i="7"/>
  <c r="B44" i="7"/>
  <c r="E3566" i="6"/>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C3003" i="6"/>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<sst xmlns="http://schemas.openxmlformats.org/spreadsheetml/2006/main" count="464" uniqueCount="140">
  <si>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</si>
  <si>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</si>
  <si>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</si>
  <si>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</si>
  <si>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</si>
  <si>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</si>
  <si>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</si>
  <si>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</si>
  <si>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</si>
  <si>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</si>
  <si>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</si>
  <si>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</si>
  <si>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</si>
  <si>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</si>
  <si>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</si>
  <si>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</si>
  <si>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</si>
  <si>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</si>
  <si>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</si>
  <si>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</si>
  <si>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</si>
  <si>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</si>
  <si>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</si>
  <si>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</si>
  <si>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</si>
  <si>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</si>
  <si>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</si>
  <si>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</si>
  <si>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</si>
  <si>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</si>
  <si>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</si>
  <si>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</si>
  <si>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</si>
  <si>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</si>
  <si>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</si>
  <si>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</si>
  <si>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</si>
  <si>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</si>
  <si>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</si>
  <si>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</si>
  <si>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　　　　　・収入基準額の超過額が概ね10%程度で、
　　　　　・かつ、下表の3つの事由のうちいずれか1つ以上に該当する、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</si>
  <si>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</si>
  <si>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</si>
  <si>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</si>
  <si>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</si>
  <si>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</si>
  <si>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</si>
  <si>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</si>
  <si>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</si>
  <si>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</si>
  <si>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</si>
  <si>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</si>
  <si>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</si>
  <si>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</si>
  <si>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</si>
  <si>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</si>
  <si>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</si>
  <si>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</si>
  <si>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</si>
  <si>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</si>
  <si>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</si>
  <si>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</si>
  <si>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</si>
  <si>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</si>
  <si>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</si>
  <si>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</si>
  <si>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</si>
  <si>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</si>
  <si>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</si>
  <si>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</si>
  <si>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</si>
  <si>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</si>
  <si>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</si>
  <si>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</si>
  <si>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</si>
  <si>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</si>
  <si>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</si>
  <si>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</si>
  <si>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</si>
  <si>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</si>
  <si>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</si>
  <si>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</si>
  <si>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</si>
  <si>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</si>
  <si>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</si>
  <si>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</si>
  <si>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</si>
  <si>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</si>
  <si>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</si>
  <si>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</si>
  <si>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</si>
  <si>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</si>
  <si>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</si>
  <si>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</si>
  <si>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</si>
  <si>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</si>
  <si>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</si>
  <si>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</si>
  <si>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</si>
  <si>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</si>
  <si>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</si>
  <si>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</si>
  <si>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</si>
  <si>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</si>
  <si>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</si>
  <si>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</si>
  <si>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</si>
  <si>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</si>
  <si>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</si>
  <si>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</si>
  <si>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</si>
  <si>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</si>
  <si>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</si>
  <si>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（注）表中の原子爆弾による被爆者とは被爆者健康手帳を所持している者である。</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</si>
  <si>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</si>
  <si>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</si>
  <si>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</si>
  <si>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</si>
  <si>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</si>
  <si>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</si>
  <si>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</si>
  <si>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</si>
  <si>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</si>
  <si>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</si>
  <si>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</si>
  <si>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</si>
  <si>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</si>
  <si>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</si>
  <si>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</si>
  <si>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</si>
  <si>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</si>
  <si>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</si>
  <si>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</si>
  <si>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</si>
  <si>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</si>
  <si>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</si>
  <si>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</si>
  <si>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</si>
  <si>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</si>
  <si>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家計基準適格性判定表　[2019年度版]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</si>
</sst>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96">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0" fillId="0" borderId="12" xfId="0"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177" fontId="5" fillId="0" borderId="56" xfId="0" applyNumberFormat="1" applyFont="1" applyFill="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44</xdr:row>
      <xdr:rowOff>95250</xdr:rowOff>
    </xdr:to>
    <xdr:sp macro="" textlink="">
      <xdr:nvSpPr>
        <xdr:cNvPr id="2" name="正方形/長方形 1"/>
        <xdr:cNvSpPr/>
      </xdr:nvSpPr>
      <xdr:spPr>
        <a:xfrm>
          <a:off x="142875" y="8839200"/>
          <a:ext cx="6115050" cy="27241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80" zoomScaleNormal="80" workbookViewId="0"/>
  </sheetViews>
  <sheetFormatPr defaultRowHeight="13.5" x14ac:dyDescent="0.15"/>
  <cols>
    <col min="1" max="1" width="2.625" style="1" customWidth="1"/>
    <col min="2" max="16384" width="9" style="1"/>
  </cols>
  <sheetData>
    <row r="1" spans="1:10" ht="21" customHeight="1" x14ac:dyDescent="0.15">
      <c r="A1" s="45" t="s">
        <v>131</v>
      </c>
      <c r="B1" s="44"/>
      <c r="C1" s="44"/>
      <c r="D1" s="44"/>
      <c r="E1" s="44"/>
      <c r="F1" s="44"/>
      <c r="G1" s="44"/>
      <c r="H1" s="44"/>
      <c r="I1" s="44"/>
      <c r="J1" s="44"/>
    </row>
    <row r="2" spans="1:10" ht="21" customHeight="1" thickBot="1" x14ac:dyDescent="0.2">
      <c r="F2" s="2"/>
    </row>
    <row r="3" spans="1:10" ht="21" customHeight="1" x14ac:dyDescent="0.15">
      <c r="B3" s="55" t="s">
        <v>132</v>
      </c>
      <c r="C3" s="56"/>
      <c r="D3" s="56"/>
      <c r="E3" s="56"/>
      <c r="F3" s="56"/>
      <c r="G3" s="56"/>
      <c r="H3" s="56"/>
      <c r="I3" s="57"/>
      <c r="J3" s="3"/>
    </row>
    <row r="4" spans="1:10" ht="21" customHeight="1" x14ac:dyDescent="0.15">
      <c r="B4" s="58" t="s">
        <v>133</v>
      </c>
      <c r="C4" s="59"/>
      <c r="D4" s="59"/>
      <c r="E4" s="59"/>
      <c r="F4" s="59"/>
      <c r="G4" s="59"/>
      <c r="H4" s="59"/>
      <c r="I4" s="60"/>
      <c r="J4" s="3"/>
    </row>
    <row r="5" spans="1:10" ht="21" customHeight="1" x14ac:dyDescent="0.15">
      <c r="B5" s="58" t="s">
        <v>47</v>
      </c>
      <c r="C5" s="59"/>
      <c r="D5" s="59"/>
      <c r="E5" s="59"/>
      <c r="F5" s="59"/>
      <c r="G5" s="59"/>
      <c r="H5" s="59"/>
      <c r="I5" s="60"/>
      <c r="J5" s="3"/>
    </row>
    <row r="6" spans="1:10" ht="21" customHeight="1" thickBot="1" x14ac:dyDescent="0.2">
      <c r="B6" s="61" t="s">
        <v>48</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114</v>
      </c>
      <c r="C10" s="3"/>
      <c r="D10" s="3"/>
      <c r="E10" s="3"/>
      <c r="F10" s="3"/>
      <c r="G10" s="3"/>
      <c r="H10" s="3"/>
      <c r="I10" s="3"/>
    </row>
    <row r="11" spans="1:10" ht="21" customHeight="1" x14ac:dyDescent="0.15">
      <c r="B11" s="3" t="s">
        <v>117</v>
      </c>
      <c r="C11" s="3"/>
      <c r="D11" s="3"/>
      <c r="E11" s="3"/>
      <c r="F11" s="3"/>
      <c r="G11" s="3"/>
      <c r="H11" s="3"/>
      <c r="I11" s="3"/>
      <c r="J11" s="3"/>
    </row>
    <row r="12" spans="1:10" ht="21" customHeight="1" x14ac:dyDescent="0.15">
      <c r="B12" s="3" t="s">
        <v>121</v>
      </c>
      <c r="C12" s="3"/>
      <c r="D12" s="3"/>
      <c r="E12" s="3"/>
      <c r="F12" s="3"/>
      <c r="G12" s="3"/>
      <c r="H12" s="3"/>
      <c r="I12" s="3"/>
      <c r="J12" s="3"/>
    </row>
    <row r="13" spans="1:10" ht="21" customHeight="1" x14ac:dyDescent="0.15">
      <c r="B13" s="3" t="s">
        <v>115</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118</v>
      </c>
      <c r="C15" s="3"/>
      <c r="D15" s="3"/>
      <c r="E15" s="3"/>
      <c r="F15" s="3"/>
      <c r="G15" s="3"/>
      <c r="H15" s="3"/>
      <c r="I15" s="3"/>
      <c r="J15" s="3"/>
    </row>
    <row r="16" spans="1:10" ht="21" customHeight="1" x14ac:dyDescent="0.15">
      <c r="A16" s="46"/>
      <c r="B16" s="3" t="s">
        <v>119</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120</v>
      </c>
      <c r="C19" s="3"/>
      <c r="D19" s="3"/>
      <c r="E19" s="3"/>
      <c r="F19" s="3"/>
      <c r="G19" s="3"/>
      <c r="H19" s="3"/>
      <c r="I19" s="3"/>
      <c r="J19" s="3"/>
    </row>
    <row r="20" spans="1:10" ht="21" customHeight="1" x14ac:dyDescent="0.15">
      <c r="A20" s="46"/>
      <c r="B20" s="3" t="s">
        <v>122</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123</v>
      </c>
      <c r="C22" s="3"/>
      <c r="D22" s="3"/>
      <c r="E22" s="3"/>
      <c r="F22" s="3"/>
      <c r="G22" s="3"/>
      <c r="H22" s="3"/>
      <c r="I22" s="3"/>
      <c r="J22" s="3"/>
    </row>
    <row r="23" spans="1:10" ht="21" customHeight="1" x14ac:dyDescent="0.15">
      <c r="A23" s="46"/>
      <c r="B23" s="3" t="s">
        <v>124</v>
      </c>
      <c r="C23" s="3"/>
      <c r="D23" s="3"/>
      <c r="E23" s="3"/>
      <c r="F23" s="3"/>
      <c r="G23" s="3"/>
      <c r="H23" s="3"/>
      <c r="I23" s="3"/>
      <c r="J23" s="3"/>
    </row>
    <row r="24" spans="1:10" ht="21" customHeight="1" x14ac:dyDescent="0.15">
      <c r="A24" s="46"/>
      <c r="B24" s="3" t="s">
        <v>108</v>
      </c>
      <c r="C24" s="3"/>
      <c r="D24" s="3"/>
      <c r="E24" s="3"/>
      <c r="F24" s="3"/>
      <c r="G24" s="3"/>
      <c r="H24" s="3"/>
      <c r="I24" s="3"/>
      <c r="J24" s="3"/>
    </row>
    <row r="25" spans="1:10" ht="21" customHeight="1" x14ac:dyDescent="0.15">
      <c r="A25" s="46"/>
      <c r="B25" s="3" t="s">
        <v>125</v>
      </c>
      <c r="C25" s="3"/>
      <c r="D25" s="3"/>
      <c r="E25" s="3"/>
      <c r="F25" s="3"/>
      <c r="G25" s="3"/>
      <c r="H25" s="3"/>
      <c r="I25" s="3"/>
      <c r="J25" s="3"/>
    </row>
    <row r="26" spans="1:10" ht="21" customHeight="1" x14ac:dyDescent="0.15">
      <c r="A26" s="46"/>
      <c r="B26" s="3" t="s">
        <v>49</v>
      </c>
      <c r="C26" s="3"/>
      <c r="D26" s="3"/>
      <c r="E26" s="3"/>
      <c r="F26" s="3"/>
      <c r="G26" s="3"/>
      <c r="H26" s="3"/>
      <c r="I26" s="3"/>
      <c r="J26" s="3"/>
    </row>
    <row r="27" spans="1:10" ht="21" customHeight="1" x14ac:dyDescent="0.15">
      <c r="A27" s="46"/>
      <c r="B27" s="3" t="s">
        <v>126</v>
      </c>
      <c r="C27" s="3"/>
      <c r="D27" s="3"/>
      <c r="E27" s="3"/>
      <c r="F27" s="3"/>
      <c r="G27" s="3"/>
      <c r="H27" s="3"/>
      <c r="I27" s="3"/>
      <c r="J27" s="3"/>
    </row>
    <row r="28" spans="1:10" ht="21" customHeight="1" x14ac:dyDescent="0.15">
      <c r="A28" s="46"/>
      <c r="B28" s="3" t="s">
        <v>127</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128</v>
      </c>
      <c r="C30" s="3"/>
      <c r="D30" s="3"/>
      <c r="E30" s="3"/>
      <c r="F30" s="3"/>
      <c r="G30" s="3"/>
      <c r="H30" s="3"/>
      <c r="I30" s="3"/>
      <c r="J30" s="3"/>
    </row>
    <row r="31" spans="1:10" ht="21" customHeight="1" x14ac:dyDescent="0.15">
      <c r="A31" s="46"/>
      <c r="B31" s="3" t="s">
        <v>129</v>
      </c>
      <c r="C31" s="3"/>
      <c r="D31" s="3"/>
      <c r="E31" s="3"/>
      <c r="F31" s="3"/>
      <c r="G31" s="3"/>
      <c r="H31" s="3"/>
      <c r="I31" s="3"/>
      <c r="J31" s="3"/>
    </row>
    <row r="32" spans="1:10" ht="21" customHeight="1" x14ac:dyDescent="0.15">
      <c r="A32" s="46"/>
      <c r="B32" s="3" t="s">
        <v>130</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4" t="s">
        <v>40</v>
      </c>
      <c r="C38" s="114"/>
      <c r="D38" s="114"/>
      <c r="E38" s="114"/>
      <c r="F38" s="114"/>
      <c r="G38" s="114"/>
      <c r="H38" s="114"/>
      <c r="I38" s="114"/>
      <c r="J38" s="114"/>
    </row>
    <row r="39" spans="1:10" s="7" customFormat="1" ht="21" customHeight="1" x14ac:dyDescent="0.15">
      <c r="A39" s="6"/>
      <c r="B39" s="49" t="s">
        <v>109</v>
      </c>
      <c r="I39" s="6"/>
    </row>
    <row r="40" spans="1:10" s="7" customFormat="1" ht="21" customHeight="1" x14ac:dyDescent="0.15">
      <c r="B40" s="50"/>
      <c r="C40" s="115" t="s">
        <v>41</v>
      </c>
      <c r="D40" s="116"/>
      <c r="E40" s="116"/>
      <c r="F40" s="116"/>
      <c r="G40" s="117"/>
      <c r="H40" s="115" t="s">
        <v>42</v>
      </c>
      <c r="I40" s="117"/>
    </row>
    <row r="41" spans="1:10" s="7" customFormat="1" ht="21" customHeight="1" x14ac:dyDescent="0.15">
      <c r="B41" s="51"/>
      <c r="C41" s="52" t="s">
        <v>110</v>
      </c>
      <c r="D41" s="53" t="s">
        <v>43</v>
      </c>
      <c r="E41" s="53"/>
      <c r="F41" s="53"/>
      <c r="G41" s="53"/>
      <c r="H41" s="118" t="s">
        <v>44</v>
      </c>
      <c r="I41" s="119"/>
    </row>
    <row r="42" spans="1:10" s="7" customFormat="1" ht="21" customHeight="1" x14ac:dyDescent="0.15">
      <c r="B42" s="51"/>
      <c r="C42" s="52" t="s">
        <v>111</v>
      </c>
      <c r="D42" s="53" t="s">
        <v>45</v>
      </c>
      <c r="E42" s="53"/>
      <c r="F42" s="18"/>
      <c r="G42" s="54"/>
      <c r="H42" s="120"/>
      <c r="I42" s="121"/>
    </row>
    <row r="43" spans="1:10" s="7" customFormat="1" ht="21" customHeight="1" x14ac:dyDescent="0.15">
      <c r="B43" s="51"/>
      <c r="C43" s="52" t="s">
        <v>112</v>
      </c>
      <c r="D43" s="53" t="s">
        <v>46</v>
      </c>
      <c r="E43" s="53"/>
      <c r="F43" s="18"/>
      <c r="G43" s="54"/>
      <c r="H43" s="122"/>
      <c r="I43" s="123"/>
    </row>
    <row r="44" spans="1:10" s="7" customFormat="1" ht="21" customHeight="1" x14ac:dyDescent="0.15">
      <c r="A44" s="6"/>
      <c r="B44" s="6"/>
      <c r="C44" s="6" t="s">
        <v>113</v>
      </c>
      <c r="D44" s="6"/>
      <c r="E44" s="6"/>
      <c r="F44" s="6"/>
      <c r="G44" s="6"/>
      <c r="H44" s="6"/>
      <c r="I44" s="6"/>
    </row>
  </sheetData>
  <mergeCells count="4">
    <mergeCell ref="B38:J38"/>
    <mergeCell ref="C40:G40"/>
    <mergeCell ref="H40:I40"/>
    <mergeCell ref="H41:I43"/>
  </mergeCells>
  <phoneticPr fontId="3"/>
  <printOptions horizontalCentered="1" verticalCentered="1"/>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80" zoomScaleNormal="80" workbookViewId="0">
      <selection activeCell="C33" sqref="C33:D33"/>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139</v>
      </c>
    </row>
    <row r="2" spans="1:13" ht="10.5" customHeight="1" thickBot="1" x14ac:dyDescent="0.2"/>
    <row r="3" spans="1:13" ht="23.25" customHeight="1" thickTop="1" thickBot="1" x14ac:dyDescent="0.2">
      <c r="A3" s="180" t="s">
        <v>116</v>
      </c>
      <c r="B3" s="181"/>
      <c r="C3" s="181"/>
      <c r="D3" s="181"/>
      <c r="E3" s="182" t="s">
        <v>86</v>
      </c>
      <c r="F3" s="183"/>
      <c r="G3" s="183"/>
      <c r="H3" s="184"/>
    </row>
    <row r="4" spans="1:13" ht="21" customHeight="1" thickTop="1" thickBot="1" x14ac:dyDescent="0.2">
      <c r="A4" s="192" t="s">
        <v>107</v>
      </c>
      <c r="B4" s="193"/>
      <c r="C4" s="193"/>
      <c r="D4" s="193"/>
      <c r="E4" s="194"/>
      <c r="F4" s="194"/>
      <c r="G4" s="195"/>
      <c r="H4" s="89"/>
      <c r="I4" s="6" t="s">
        <v>0</v>
      </c>
      <c r="K4" s="8"/>
    </row>
    <row r="5" spans="1:13" s="6" customFormat="1" ht="21" customHeight="1" thickTop="1" thickBot="1" x14ac:dyDescent="0.2">
      <c r="A5" s="146" t="s">
        <v>105</v>
      </c>
      <c r="B5" s="147"/>
      <c r="C5" s="148"/>
      <c r="D5" s="109" t="s">
        <v>30</v>
      </c>
      <c r="E5" s="142" t="s">
        <v>36</v>
      </c>
      <c r="F5" s="142"/>
      <c r="G5" s="143"/>
      <c r="H5" s="90"/>
      <c r="I5" s="6" t="s">
        <v>1</v>
      </c>
      <c r="J5" s="131"/>
      <c r="K5" s="132"/>
      <c r="L5" s="36"/>
      <c r="M5" s="25"/>
    </row>
    <row r="6" spans="1:13" s="6" customFormat="1" ht="21" customHeight="1" thickTop="1" thickBot="1" x14ac:dyDescent="0.2">
      <c r="A6" s="149"/>
      <c r="B6" s="150"/>
      <c r="C6" s="151"/>
      <c r="D6" s="108" t="s">
        <v>29</v>
      </c>
      <c r="E6" s="133" t="s">
        <v>37</v>
      </c>
      <c r="F6" s="134"/>
      <c r="G6" s="135"/>
      <c r="H6" s="91"/>
      <c r="I6" s="6" t="s">
        <v>1</v>
      </c>
      <c r="J6" s="131"/>
      <c r="K6" s="132"/>
    </row>
    <row r="7" spans="1:13" s="6" customFormat="1" ht="21" customHeight="1" thickTop="1" thickBot="1" x14ac:dyDescent="0.2">
      <c r="A7" s="136" t="s">
        <v>106</v>
      </c>
      <c r="B7" s="137"/>
      <c r="C7" s="138"/>
      <c r="D7" s="109" t="s">
        <v>30</v>
      </c>
      <c r="E7" s="142" t="s">
        <v>38</v>
      </c>
      <c r="F7" s="142"/>
      <c r="G7" s="143"/>
      <c r="H7" s="90"/>
      <c r="I7" s="6" t="s">
        <v>1</v>
      </c>
      <c r="J7" s="144"/>
      <c r="K7" s="145"/>
    </row>
    <row r="8" spans="1:13" s="6" customFormat="1" ht="21" customHeight="1" thickTop="1" thickBot="1" x14ac:dyDescent="0.2">
      <c r="A8" s="139"/>
      <c r="B8" s="140"/>
      <c r="C8" s="141"/>
      <c r="D8" s="108" t="s">
        <v>29</v>
      </c>
      <c r="E8" s="133" t="s">
        <v>37</v>
      </c>
      <c r="F8" s="134"/>
      <c r="G8" s="135"/>
      <c r="H8" s="91"/>
      <c r="I8" s="6" t="s">
        <v>1</v>
      </c>
      <c r="J8" s="144"/>
      <c r="K8" s="145"/>
    </row>
    <row r="9" spans="1:13" s="6" customFormat="1" ht="21" customHeight="1" x14ac:dyDescent="0.15">
      <c r="A9" s="154" t="s">
        <v>2</v>
      </c>
      <c r="B9" s="41" t="s">
        <v>94</v>
      </c>
      <c r="C9" s="42"/>
      <c r="D9" s="42"/>
      <c r="E9" s="42"/>
      <c r="F9" s="42"/>
      <c r="G9" s="42"/>
      <c r="H9" s="88">
        <f>SUM(H11:H25)</f>
        <v>0</v>
      </c>
      <c r="I9" s="6" t="s">
        <v>1</v>
      </c>
    </row>
    <row r="10" spans="1:13" s="6" customFormat="1" ht="21" customHeight="1" thickBot="1" x14ac:dyDescent="0.2">
      <c r="A10" s="155"/>
      <c r="B10" s="10" t="s">
        <v>20</v>
      </c>
      <c r="C10" s="39">
        <f>SUM(F11:G25)</f>
        <v>0</v>
      </c>
      <c r="D10" s="156" t="s">
        <v>0</v>
      </c>
      <c r="E10" s="157"/>
      <c r="F10" s="110" t="s">
        <v>3</v>
      </c>
      <c r="G10" s="110" t="s">
        <v>4</v>
      </c>
      <c r="H10" s="85" t="s">
        <v>83</v>
      </c>
    </row>
    <row r="11" spans="1:13" s="6" customFormat="1" ht="21" customHeight="1" thickTop="1" x14ac:dyDescent="0.15">
      <c r="A11" s="155"/>
      <c r="B11" s="9"/>
      <c r="C11" s="115" t="s">
        <v>21</v>
      </c>
      <c r="D11" s="116"/>
      <c r="E11" s="158"/>
      <c r="F11" s="166"/>
      <c r="G11" s="167"/>
      <c r="H11" s="86">
        <v>0</v>
      </c>
    </row>
    <row r="12" spans="1:13" s="6" customFormat="1" ht="21" customHeight="1" x14ac:dyDescent="0.15">
      <c r="A12" s="155"/>
      <c r="B12" s="9"/>
      <c r="C12" s="115" t="s">
        <v>5</v>
      </c>
      <c r="D12" s="116"/>
      <c r="E12" s="158"/>
      <c r="F12" s="168"/>
      <c r="G12" s="169"/>
      <c r="H12" s="86">
        <f>F12*本人以外_就学者控除!D2</f>
        <v>0</v>
      </c>
    </row>
    <row r="13" spans="1:13" s="6" customFormat="1" ht="21" customHeight="1" x14ac:dyDescent="0.15">
      <c r="A13" s="155"/>
      <c r="B13" s="9"/>
      <c r="C13" s="115" t="s">
        <v>6</v>
      </c>
      <c r="D13" s="116"/>
      <c r="E13" s="158"/>
      <c r="F13" s="152"/>
      <c r="G13" s="153"/>
      <c r="H13" s="86">
        <f>F13*本人以外_就学者控除!D3</f>
        <v>0</v>
      </c>
      <c r="J13" s="11"/>
      <c r="K13" s="40" t="s">
        <v>7</v>
      </c>
      <c r="L13" s="12"/>
    </row>
    <row r="14" spans="1:13" s="6" customFormat="1" ht="21" customHeight="1" x14ac:dyDescent="0.15">
      <c r="A14" s="155"/>
      <c r="B14" s="9"/>
      <c r="C14" s="159" t="s">
        <v>8</v>
      </c>
      <c r="D14" s="115"/>
      <c r="E14" s="106" t="s">
        <v>9</v>
      </c>
      <c r="F14" s="26"/>
      <c r="G14" s="27"/>
      <c r="H14" s="86">
        <f>(F14*本人以外_就学者控除!D4)+(G14*本人以外_就学者控除!D5)</f>
        <v>0</v>
      </c>
      <c r="J14" s="13"/>
      <c r="K14" s="40" t="s">
        <v>10</v>
      </c>
      <c r="L14" s="12"/>
    </row>
    <row r="15" spans="1:13" s="6" customFormat="1" ht="21" customHeight="1" x14ac:dyDescent="0.15">
      <c r="A15" s="155"/>
      <c r="B15" s="9"/>
      <c r="C15" s="159"/>
      <c r="D15" s="115"/>
      <c r="E15" s="15" t="s">
        <v>11</v>
      </c>
      <c r="F15" s="28"/>
      <c r="G15" s="29"/>
      <c r="H15" s="86">
        <f>(F15*本人以外_就学者控除!D6)+(G15*本人以外_就学者控除!D7)</f>
        <v>0</v>
      </c>
      <c r="J15" s="84"/>
      <c r="K15" s="100" t="s">
        <v>88</v>
      </c>
      <c r="L15" s="12"/>
    </row>
    <row r="16" spans="1:13" s="6" customFormat="1" ht="21" customHeight="1" x14ac:dyDescent="0.15">
      <c r="A16" s="155"/>
      <c r="B16" s="9"/>
      <c r="C16" s="188" t="s">
        <v>27</v>
      </c>
      <c r="D16" s="119"/>
      <c r="E16" s="106" t="s">
        <v>9</v>
      </c>
      <c r="F16" s="30"/>
      <c r="G16" s="31"/>
      <c r="H16" s="86">
        <f>(F16*本人以外_就学者控除!D8)+(G16*本人以外_就学者控除!D9)</f>
        <v>0</v>
      </c>
      <c r="K16" s="112"/>
      <c r="L16" s="14"/>
    </row>
    <row r="17" spans="1:12" s="6" customFormat="1" ht="21" customHeight="1" x14ac:dyDescent="0.15">
      <c r="A17" s="155"/>
      <c r="B17" s="9"/>
      <c r="C17" s="122"/>
      <c r="D17" s="123"/>
      <c r="E17" s="15" t="s">
        <v>11</v>
      </c>
      <c r="F17" s="38"/>
      <c r="G17" s="35"/>
      <c r="H17" s="86">
        <f>(F17*本人以外_就学者控除!D10)+(G17*本人以外_就学者控除!D11)</f>
        <v>0</v>
      </c>
      <c r="K17" s="12"/>
      <c r="L17" s="14"/>
    </row>
    <row r="18" spans="1:12" s="6" customFormat="1" ht="21" customHeight="1" x14ac:dyDescent="0.15">
      <c r="A18" s="155"/>
      <c r="B18" s="9"/>
      <c r="C18" s="185" t="s">
        <v>28</v>
      </c>
      <c r="D18" s="115"/>
      <c r="E18" s="16" t="s">
        <v>9</v>
      </c>
      <c r="F18" s="30"/>
      <c r="G18" s="31"/>
      <c r="H18" s="86">
        <f>(F18*本人以外_就学者控除!D12)+(G18*本人以外_就学者控除!D13)</f>
        <v>0</v>
      </c>
    </row>
    <row r="19" spans="1:12" s="6" customFormat="1" ht="21" customHeight="1" x14ac:dyDescent="0.15">
      <c r="A19" s="155"/>
      <c r="B19" s="9"/>
      <c r="C19" s="159"/>
      <c r="D19" s="115"/>
      <c r="E19" s="107" t="s">
        <v>11</v>
      </c>
      <c r="F19" s="32"/>
      <c r="G19" s="33"/>
      <c r="H19" s="86">
        <f>(F19*本人以外_就学者控除!D14)+(G19*本人以外_就学者控除!D15)</f>
        <v>0</v>
      </c>
    </row>
    <row r="20" spans="1:12" s="6" customFormat="1" ht="21" customHeight="1" x14ac:dyDescent="0.15">
      <c r="A20" s="155"/>
      <c r="B20" s="9"/>
      <c r="C20" s="159" t="s">
        <v>91</v>
      </c>
      <c r="D20" s="115"/>
      <c r="E20" s="106" t="s">
        <v>9</v>
      </c>
      <c r="F20" s="26"/>
      <c r="G20" s="27"/>
      <c r="H20" s="86">
        <f>(F20*本人以外_就学者控除!D16)+(G20*本人以外_就学者控除!D17)</f>
        <v>0</v>
      </c>
    </row>
    <row r="21" spans="1:12" s="6" customFormat="1" ht="21" customHeight="1" x14ac:dyDescent="0.15">
      <c r="A21" s="155"/>
      <c r="B21" s="9"/>
      <c r="C21" s="159"/>
      <c r="D21" s="115"/>
      <c r="E21" s="15" t="s">
        <v>11</v>
      </c>
      <c r="F21" s="28"/>
      <c r="G21" s="29"/>
      <c r="H21" s="86">
        <f>(F21*本人以外_就学者控除!D18)+(G21*本人以外_就学者控除!D19)</f>
        <v>0</v>
      </c>
    </row>
    <row r="22" spans="1:12" s="6" customFormat="1" ht="21" customHeight="1" x14ac:dyDescent="0.15">
      <c r="A22" s="155"/>
      <c r="B22" s="9"/>
      <c r="C22" s="186" t="s">
        <v>13</v>
      </c>
      <c r="D22" s="115" t="s">
        <v>14</v>
      </c>
      <c r="E22" s="16" t="s">
        <v>9</v>
      </c>
      <c r="F22" s="30"/>
      <c r="G22" s="31"/>
      <c r="H22" s="86">
        <f>(F22*本人以外_就学者控除!D20)+(G22*本人以外_就学者控除!D21)</f>
        <v>0</v>
      </c>
    </row>
    <row r="23" spans="1:12" s="6" customFormat="1" ht="21" customHeight="1" x14ac:dyDescent="0.15">
      <c r="A23" s="155"/>
      <c r="B23" s="9"/>
      <c r="C23" s="186"/>
      <c r="D23" s="115"/>
      <c r="E23" s="15" t="s">
        <v>11</v>
      </c>
      <c r="F23" s="28"/>
      <c r="G23" s="29"/>
      <c r="H23" s="86">
        <f>(F23*本人以外_就学者控除!D22)+(G23*本人以外_就学者控除!D23)</f>
        <v>0</v>
      </c>
    </row>
    <row r="24" spans="1:12" s="6" customFormat="1" ht="21" customHeight="1" x14ac:dyDescent="0.15">
      <c r="A24" s="155"/>
      <c r="B24" s="9"/>
      <c r="C24" s="186"/>
      <c r="D24" s="115" t="s">
        <v>15</v>
      </c>
      <c r="E24" s="16" t="s">
        <v>9</v>
      </c>
      <c r="F24" s="30"/>
      <c r="G24" s="31"/>
      <c r="H24" s="86">
        <f>(F24*本人以外_就学者控除!D24)+(G24*本人以外_就学者控除!D25)</f>
        <v>0</v>
      </c>
    </row>
    <row r="25" spans="1:12" s="6" customFormat="1" ht="21" customHeight="1" thickBot="1" x14ac:dyDescent="0.2">
      <c r="A25" s="155"/>
      <c r="B25" s="17"/>
      <c r="C25" s="187"/>
      <c r="D25" s="118"/>
      <c r="E25" s="107" t="s">
        <v>11</v>
      </c>
      <c r="F25" s="34"/>
      <c r="G25" s="35"/>
      <c r="H25" s="87">
        <f>(F25*本人以外_就学者控除!D26)+(G25*本人以外_就学者控除!D27)</f>
        <v>0</v>
      </c>
    </row>
    <row r="26" spans="1:12" s="6" customFormat="1" ht="21" customHeight="1" thickTop="1" thickBot="1" x14ac:dyDescent="0.2">
      <c r="A26" s="155"/>
      <c r="B26" s="18" t="s">
        <v>95</v>
      </c>
      <c r="C26" s="19"/>
      <c r="D26" s="19"/>
      <c r="E26" s="19"/>
      <c r="F26" s="20" t="s">
        <v>103</v>
      </c>
      <c r="G26" s="113"/>
      <c r="H26" s="21">
        <f>IF(G26=1,99,0)</f>
        <v>0</v>
      </c>
      <c r="I26" s="6" t="s">
        <v>1</v>
      </c>
    </row>
    <row r="27" spans="1:12" s="6" customFormat="1" ht="21" customHeight="1" thickTop="1" thickBot="1" x14ac:dyDescent="0.2">
      <c r="A27" s="155"/>
      <c r="B27" s="18" t="s">
        <v>96</v>
      </c>
      <c r="C27" s="19"/>
      <c r="D27" s="19"/>
      <c r="E27" s="19"/>
      <c r="F27" s="22" t="s">
        <v>16</v>
      </c>
      <c r="G27" s="23"/>
      <c r="H27" s="37">
        <f>G27*99</f>
        <v>0</v>
      </c>
      <c r="I27" s="6" t="s">
        <v>1</v>
      </c>
    </row>
    <row r="28" spans="1:12" s="6" customFormat="1" ht="21" customHeight="1" thickTop="1" thickBot="1" x14ac:dyDescent="0.2">
      <c r="A28" s="155"/>
      <c r="B28" s="18" t="s">
        <v>97</v>
      </c>
      <c r="C28" s="19"/>
      <c r="D28" s="19"/>
      <c r="E28" s="19"/>
      <c r="F28" s="19"/>
      <c r="G28" s="20" t="s">
        <v>17</v>
      </c>
      <c r="H28" s="24">
        <v>0</v>
      </c>
      <c r="I28" s="6" t="s">
        <v>1</v>
      </c>
    </row>
    <row r="29" spans="1:12" s="6" customFormat="1" ht="21" customHeight="1" thickTop="1" thickBot="1" x14ac:dyDescent="0.2">
      <c r="A29" s="155"/>
      <c r="B29" s="18" t="s">
        <v>98</v>
      </c>
      <c r="C29" s="19"/>
      <c r="D29" s="19"/>
      <c r="E29" s="19"/>
      <c r="F29" s="19"/>
      <c r="G29" s="22" t="s">
        <v>18</v>
      </c>
      <c r="H29" s="24">
        <v>0</v>
      </c>
      <c r="I29" s="6" t="s">
        <v>1</v>
      </c>
    </row>
    <row r="30" spans="1:12" s="6" customFormat="1" ht="21" customHeight="1" thickTop="1" thickBot="1" x14ac:dyDescent="0.2">
      <c r="A30" s="155"/>
      <c r="B30" s="18" t="s">
        <v>99</v>
      </c>
      <c r="C30" s="19"/>
      <c r="D30" s="19"/>
      <c r="E30" s="19"/>
      <c r="F30" s="19"/>
      <c r="G30" s="22" t="s">
        <v>18</v>
      </c>
      <c r="H30" s="24">
        <v>0</v>
      </c>
      <c r="I30" s="6" t="s">
        <v>1</v>
      </c>
      <c r="J30" s="7"/>
    </row>
    <row r="31" spans="1:12" s="6" customFormat="1" ht="32.25" customHeight="1" thickTop="1" x14ac:dyDescent="0.15">
      <c r="A31" s="155"/>
      <c r="B31" s="111" t="s">
        <v>100</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55"/>
      <c r="B32" s="9"/>
      <c r="C32" s="160" t="s">
        <v>85</v>
      </c>
      <c r="D32" s="160"/>
      <c r="E32" s="160" t="s">
        <v>84</v>
      </c>
      <c r="F32" s="160"/>
      <c r="G32" s="162" t="s">
        <v>93</v>
      </c>
      <c r="H32" s="163"/>
      <c r="J32" s="7"/>
    </row>
    <row r="33" spans="1:11" s="6" customFormat="1" ht="21" customHeight="1" thickTop="1" thickBot="1" x14ac:dyDescent="0.2">
      <c r="A33" s="155"/>
      <c r="B33" s="17"/>
      <c r="C33" s="161" t="s">
        <v>86</v>
      </c>
      <c r="D33" s="161"/>
      <c r="E33" s="161" t="s">
        <v>86</v>
      </c>
      <c r="F33" s="161"/>
      <c r="G33" s="164"/>
      <c r="H33" s="165"/>
      <c r="I33" s="6" t="s">
        <v>87</v>
      </c>
      <c r="K33" s="43"/>
    </row>
    <row r="34" spans="1:11" ht="21" customHeight="1" thickTop="1" x14ac:dyDescent="0.15">
      <c r="A34" s="128" t="s">
        <v>55</v>
      </c>
      <c r="B34" s="126" t="s">
        <v>50</v>
      </c>
      <c r="C34" s="127"/>
      <c r="D34" s="127"/>
      <c r="E34" s="127"/>
      <c r="F34" s="170">
        <f>(H6+H8)+IF(H5&gt;=H7,IF(H5&lt;=10000,VLOOKUP(H5,給与控除!A1:E10002,3),H5-給与控除!B10002)+IF(H7&lt;=10000,VLOOKUP(H7,給与控除!A1:E10002,5),H7-給与控除!D10002),IF(H5&lt;=10000,VLOOKUP(H5,給与控除!A1:E10002,5),H5-給与控除!D10002)+IF(H7&lt;=10000,VLOOKUP(H7,給与控除!A1:E10002,3),H7-給与控除!B10002))</f>
        <v>0</v>
      </c>
      <c r="G34" s="170"/>
      <c r="H34" s="170"/>
      <c r="I34" s="6" t="s">
        <v>1</v>
      </c>
    </row>
    <row r="35" spans="1:11" ht="21" customHeight="1" x14ac:dyDescent="0.15">
      <c r="A35" s="129"/>
      <c r="B35" s="126" t="s">
        <v>51</v>
      </c>
      <c r="C35" s="126"/>
      <c r="D35" s="126"/>
      <c r="E35" s="126"/>
      <c r="F35" s="171" t="str">
        <f>IF(H31="未入力有（①，⑩）",H31,SUM(H9,H26,H27,H29,H30,H31)+IF(H28&lt;=71,H28,71)+IF(C10&gt;=2,(C10-1)*(H31+50),0))</f>
        <v>未入力有（①，⑩）</v>
      </c>
      <c r="G35" s="171"/>
      <c r="H35" s="171"/>
      <c r="I35" s="6" t="s">
        <v>1</v>
      </c>
    </row>
    <row r="36" spans="1:11" ht="21" customHeight="1" x14ac:dyDescent="0.15">
      <c r="A36" s="129"/>
      <c r="B36" s="126" t="s">
        <v>52</v>
      </c>
      <c r="C36" s="126"/>
      <c r="D36" s="126"/>
      <c r="E36" s="126"/>
      <c r="F36" s="171" t="str">
        <f>IF(F35="未入力有（①，⑩）",F35,F34-F35)</f>
        <v>未入力有（①，⑩）</v>
      </c>
      <c r="G36" s="171"/>
      <c r="H36" s="171"/>
      <c r="I36" s="6" t="s">
        <v>1</v>
      </c>
    </row>
    <row r="37" spans="1:11" ht="21" customHeight="1" x14ac:dyDescent="0.15">
      <c r="A37" s="129"/>
      <c r="B37" s="118" t="s">
        <v>136</v>
      </c>
      <c r="C37" s="124"/>
      <c r="D37" s="119"/>
      <c r="E37" s="103" t="s">
        <v>53</v>
      </c>
      <c r="F37" s="172" t="str">
        <f>IF(OR(E3="（選択してください）",E3="",H4="",H4=0),"未入力有（①，②）",IF($H$4&lt;=8,VLOOKUP(CONCATENATE($E$3,$H$4),収入基準額!$A$1:$I$41,4,FALSE),VLOOKUP($E$3&amp;"8",収入基準額!$A$1:$I$41,4,FALSE)+(($H$4-8)*VLOOKUP($E$3&amp;"8",収入基準額!$A$1:$I$41,5,FALSE))))</f>
        <v>未入力有（①，②）</v>
      </c>
      <c r="G37" s="172"/>
      <c r="H37" s="172"/>
      <c r="I37" s="6" t="s">
        <v>1</v>
      </c>
    </row>
    <row r="38" spans="1:11" ht="21" customHeight="1" x14ac:dyDescent="0.15">
      <c r="A38" s="129"/>
      <c r="B38" s="122"/>
      <c r="C38" s="125"/>
      <c r="D38" s="123"/>
      <c r="E38" s="102" t="s">
        <v>54</v>
      </c>
      <c r="F38" s="173" t="str">
        <f>IF(OR(F37="未入力有（①，②）",F36="未入力有（①，⑩）"),"―",IF(F37-$F$36&gt;=0,"○","×"))</f>
        <v>―</v>
      </c>
      <c r="G38" s="173"/>
      <c r="H38" s="173"/>
    </row>
    <row r="39" spans="1:11" ht="21" customHeight="1" x14ac:dyDescent="0.15">
      <c r="A39" s="129"/>
      <c r="B39" s="118" t="s">
        <v>137</v>
      </c>
      <c r="C39" s="124"/>
      <c r="D39" s="119"/>
      <c r="E39" s="103" t="s">
        <v>53</v>
      </c>
      <c r="F39" s="172" t="str">
        <f>IF(OR(E3="（選択してください）",E3="",H4="",H4=0),"未入力有（①，②）",IF(E3="高等専門学校1～3年次","―",IF($H$4&lt;=8,VLOOKUP(CONCATENATE($E$3,$H$4),収入基準額!$A$1:$I$41,6,FALSE),VLOOKUP($E$3&amp;"8",収入基準額!$A$1:$I$41,6,FALSE)+(($H$4-8)*VLOOKUP($E$3&amp;"8",収入基準額!$A$1:$I$41,7,FALSE)))))</f>
        <v>未入力有（①，②）</v>
      </c>
      <c r="G39" s="172"/>
      <c r="H39" s="172"/>
      <c r="I39" s="6" t="s">
        <v>1</v>
      </c>
    </row>
    <row r="40" spans="1:11" ht="21" customHeight="1" x14ac:dyDescent="0.15">
      <c r="A40" s="129"/>
      <c r="B40" s="122"/>
      <c r="C40" s="125"/>
      <c r="D40" s="123"/>
      <c r="E40" s="102" t="s">
        <v>54</v>
      </c>
      <c r="F40" s="173" t="str">
        <f>IF(OR(F39="未入力有（①，②）",E3="高等専門学校1～3年次",F36="未入力有（①，⑩）"),"―",IF(F39-$F$36&gt;=0,"○","×"))</f>
        <v>―</v>
      </c>
      <c r="G40" s="173"/>
      <c r="H40" s="173"/>
    </row>
    <row r="41" spans="1:11" ht="21" customHeight="1" x14ac:dyDescent="0.15">
      <c r="A41" s="129"/>
      <c r="B41" s="118" t="s">
        <v>138</v>
      </c>
      <c r="C41" s="124"/>
      <c r="D41" s="119"/>
      <c r="E41" s="103" t="s">
        <v>53</v>
      </c>
      <c r="F41" s="172" t="str">
        <f>IF(OR(E3="（選択してください）",E3="",H4="",H4=0),"未入力有（①，②）",IF(E3="高等専門学校1～3年次","―",IF($H$4&lt;=8,VLOOKUP(CONCATENATE($E$3,$H$4),収入基準額!$A$1:$I$41,8,FALSE),VLOOKUP($E$3&amp;"8",収入基準額!$A$1:$I$41,8,FALSE)+(($H$4-8)*VLOOKUP($E$3&amp;"8",収入基準額!$A$1:$I$41,9,FALSE)))))</f>
        <v>未入力有（①，②）</v>
      </c>
      <c r="G41" s="172"/>
      <c r="H41" s="172"/>
      <c r="I41" s="6" t="s">
        <v>1</v>
      </c>
    </row>
    <row r="42" spans="1:11" ht="21" customHeight="1" x14ac:dyDescent="0.15">
      <c r="A42" s="129"/>
      <c r="B42" s="122"/>
      <c r="C42" s="125"/>
      <c r="D42" s="123"/>
      <c r="E42" s="102" t="s">
        <v>54</v>
      </c>
      <c r="F42" s="173" t="str">
        <f>IF(OR(F41="未入力有（①，②）",E3="高等専門学校1～3年次",F36="未入力有（①，⑩）"),"―",IF(F41-F36&gt;=0,"○","×"))</f>
        <v>―</v>
      </c>
      <c r="G42" s="173"/>
      <c r="H42" s="173"/>
    </row>
    <row r="43" spans="1:11" ht="21" customHeight="1" x14ac:dyDescent="0.15">
      <c r="A43" s="129"/>
      <c r="B43" s="174" t="s">
        <v>135</v>
      </c>
      <c r="C43" s="175"/>
      <c r="D43" s="176"/>
      <c r="E43" s="103" t="s">
        <v>53</v>
      </c>
      <c r="F43" s="189" t="str">
        <f>IF(OR(E3="（選択してください）",E3="",H4="",H4=0),"未入力有（①，②）",IF($H$4&lt;=8,VLOOKUP(CONCATENATE($E$3,$H$4),収入基準額!$A$1:$I$41,8,FALSE),VLOOKUP($E$3&amp;"8",収入基準額!$A$1:$I$41,8,FALSE)+(($H$4-8)*VLOOKUP($E$3&amp;"8",収入基準額!$A$1:$I$41,9,FALSE))))</f>
        <v>未入力有（①，②）</v>
      </c>
      <c r="G43" s="190"/>
      <c r="H43" s="191"/>
      <c r="I43" s="6" t="s">
        <v>1</v>
      </c>
    </row>
    <row r="44" spans="1:11" ht="21" customHeight="1" x14ac:dyDescent="0.15">
      <c r="A44" s="130"/>
      <c r="B44" s="177"/>
      <c r="C44" s="178"/>
      <c r="D44" s="179"/>
      <c r="E44" s="105" t="s">
        <v>134</v>
      </c>
      <c r="F44" s="173" t="str">
        <f>IF(OR(F41="未入力有（①，②）",F36="未入力有（①，⑩）"),"―",IF(F43-F36&gt;=0,"○","×"))</f>
        <v>―</v>
      </c>
      <c r="G44" s="173"/>
      <c r="H44" s="173"/>
    </row>
    <row r="45" spans="1:11" x14ac:dyDescent="0.15">
      <c r="A45" s="6" t="s">
        <v>19</v>
      </c>
      <c r="B45" s="6" t="s">
        <v>104</v>
      </c>
    </row>
    <row r="50" spans="5:5" x14ac:dyDescent="0.15">
      <c r="E50" s="104"/>
    </row>
  </sheetData>
  <sheetProtection password="D37E" sheet="1" objects="1" scenarios="1" selectLockedCells="1"/>
  <mergeCells count="51">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 ref="F34:H34"/>
    <mergeCell ref="F35:H35"/>
    <mergeCell ref="F36:H36"/>
    <mergeCell ref="F37:H37"/>
    <mergeCell ref="F38:H38"/>
    <mergeCell ref="E32:F32"/>
    <mergeCell ref="E33:F33"/>
    <mergeCell ref="G32:H32"/>
    <mergeCell ref="G33:H33"/>
    <mergeCell ref="F11:G11"/>
    <mergeCell ref="C12:E12"/>
    <mergeCell ref="F12:G12"/>
    <mergeCell ref="C13:E13"/>
    <mergeCell ref="C33:D33"/>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B39:D40"/>
    <mergeCell ref="B41:D42"/>
    <mergeCell ref="B35:E35"/>
    <mergeCell ref="B36:E36"/>
    <mergeCell ref="B34:E34"/>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workbookViewId="0">
      <selection activeCell="D45" sqref="D45"/>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56</v>
      </c>
      <c r="B1" s="64" t="s">
        <v>57</v>
      </c>
      <c r="C1" s="94" t="s">
        <v>58</v>
      </c>
      <c r="D1" s="64" t="s">
        <v>59</v>
      </c>
      <c r="E1" s="94" t="s">
        <v>60</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J1" sqref="J1"/>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90</v>
      </c>
      <c r="B1" s="76" t="s">
        <v>65</v>
      </c>
      <c r="C1" s="76" t="s">
        <v>61</v>
      </c>
      <c r="D1" s="76" t="s">
        <v>62</v>
      </c>
      <c r="E1" s="76" t="s">
        <v>68</v>
      </c>
      <c r="F1" s="76" t="s">
        <v>63</v>
      </c>
      <c r="G1" s="76" t="s">
        <v>67</v>
      </c>
      <c r="H1" s="76" t="s">
        <v>64</v>
      </c>
      <c r="I1" s="76" t="s">
        <v>66</v>
      </c>
    </row>
    <row r="2" spans="1:9" x14ac:dyDescent="0.15">
      <c r="A2" s="80" t="str">
        <f>B2&amp;C2</f>
        <v>高等専門学校1～3年次1</v>
      </c>
      <c r="B2" s="75" t="s">
        <v>74</v>
      </c>
      <c r="C2" s="75">
        <v>1</v>
      </c>
      <c r="D2" s="75">
        <v>103</v>
      </c>
      <c r="E2" s="75" t="s">
        <v>102</v>
      </c>
      <c r="F2" s="75" t="s">
        <v>101</v>
      </c>
      <c r="G2" s="75" t="s">
        <v>101</v>
      </c>
      <c r="H2" s="75">
        <v>94</v>
      </c>
      <c r="I2" s="75" t="s">
        <v>101</v>
      </c>
    </row>
    <row r="3" spans="1:9" x14ac:dyDescent="0.15">
      <c r="A3" s="80" t="str">
        <f t="shared" ref="A3:A41" si="0">B3&amp;C3</f>
        <v>高等専門学校1～3年次2</v>
      </c>
      <c r="B3" s="71" t="s">
        <v>74</v>
      </c>
      <c r="C3" s="71">
        <v>2</v>
      </c>
      <c r="D3" s="71">
        <v>165</v>
      </c>
      <c r="E3" s="71" t="s">
        <v>101</v>
      </c>
      <c r="F3" s="71" t="s">
        <v>101</v>
      </c>
      <c r="G3" s="71" t="s">
        <v>101</v>
      </c>
      <c r="H3" s="71">
        <v>148</v>
      </c>
      <c r="I3" s="71" t="s">
        <v>101</v>
      </c>
    </row>
    <row r="4" spans="1:9" x14ac:dyDescent="0.15">
      <c r="A4" s="80" t="str">
        <f t="shared" si="0"/>
        <v>高等専門学校1～3年次3</v>
      </c>
      <c r="B4" s="71" t="s">
        <v>74</v>
      </c>
      <c r="C4" s="71">
        <v>3</v>
      </c>
      <c r="D4" s="71">
        <v>190</v>
      </c>
      <c r="E4" s="71" t="s">
        <v>101</v>
      </c>
      <c r="F4" s="71" t="s">
        <v>101</v>
      </c>
      <c r="G4" s="71" t="s">
        <v>101</v>
      </c>
      <c r="H4" s="71">
        <v>171</v>
      </c>
      <c r="I4" s="71" t="s">
        <v>101</v>
      </c>
    </row>
    <row r="5" spans="1:9" x14ac:dyDescent="0.15">
      <c r="A5" s="80" t="str">
        <f t="shared" si="0"/>
        <v>高等専門学校1～3年次4</v>
      </c>
      <c r="B5" s="71" t="s">
        <v>74</v>
      </c>
      <c r="C5" s="71">
        <v>4</v>
      </c>
      <c r="D5" s="71">
        <v>206</v>
      </c>
      <c r="E5" s="71" t="s">
        <v>101</v>
      </c>
      <c r="F5" s="71" t="s">
        <v>101</v>
      </c>
      <c r="G5" s="71" t="s">
        <v>101</v>
      </c>
      <c r="H5" s="71">
        <v>186</v>
      </c>
      <c r="I5" s="71" t="s">
        <v>101</v>
      </c>
    </row>
    <row r="6" spans="1:9" x14ac:dyDescent="0.15">
      <c r="A6" s="80" t="str">
        <f t="shared" si="0"/>
        <v>高等専門学校1～3年次5</v>
      </c>
      <c r="B6" s="71" t="s">
        <v>74</v>
      </c>
      <c r="C6" s="71">
        <v>5</v>
      </c>
      <c r="D6" s="71">
        <v>221</v>
      </c>
      <c r="E6" s="71" t="s">
        <v>101</v>
      </c>
      <c r="F6" s="71" t="s">
        <v>101</v>
      </c>
      <c r="G6" s="71" t="s">
        <v>101</v>
      </c>
      <c r="H6" s="71">
        <v>201</v>
      </c>
      <c r="I6" s="71" t="s">
        <v>101</v>
      </c>
    </row>
    <row r="7" spans="1:9" x14ac:dyDescent="0.15">
      <c r="A7" s="80" t="str">
        <f t="shared" si="0"/>
        <v>高等専門学校1～3年次6</v>
      </c>
      <c r="B7" s="71" t="s">
        <v>74</v>
      </c>
      <c r="C7" s="71">
        <v>6</v>
      </c>
      <c r="D7" s="71">
        <v>234</v>
      </c>
      <c r="E7" s="71" t="s">
        <v>101</v>
      </c>
      <c r="F7" s="71" t="s">
        <v>101</v>
      </c>
      <c r="G7" s="71" t="s">
        <v>101</v>
      </c>
      <c r="H7" s="71">
        <v>212</v>
      </c>
      <c r="I7" s="71" t="s">
        <v>101</v>
      </c>
    </row>
    <row r="8" spans="1:9" x14ac:dyDescent="0.15">
      <c r="A8" s="80" t="str">
        <f t="shared" si="0"/>
        <v>高等専門学校1～3年次7</v>
      </c>
      <c r="B8" s="71" t="s">
        <v>74</v>
      </c>
      <c r="C8" s="71">
        <v>7</v>
      </c>
      <c r="D8" s="71">
        <v>246</v>
      </c>
      <c r="E8" s="71" t="s">
        <v>101</v>
      </c>
      <c r="F8" s="71" t="s">
        <v>101</v>
      </c>
      <c r="G8" s="71" t="s">
        <v>101</v>
      </c>
      <c r="H8" s="71">
        <v>220</v>
      </c>
      <c r="I8" s="71" t="s">
        <v>101</v>
      </c>
    </row>
    <row r="9" spans="1:9" x14ac:dyDescent="0.15">
      <c r="A9" s="80" t="str">
        <f t="shared" si="0"/>
        <v>高等専門学校1～3年次8</v>
      </c>
      <c r="B9" s="72" t="s">
        <v>74</v>
      </c>
      <c r="C9" s="72">
        <v>8</v>
      </c>
      <c r="D9" s="72">
        <v>257</v>
      </c>
      <c r="E9" s="77">
        <v>11</v>
      </c>
      <c r="F9" s="72" t="s">
        <v>101</v>
      </c>
      <c r="G9" s="72" t="s">
        <v>101</v>
      </c>
      <c r="H9" s="72">
        <v>228</v>
      </c>
      <c r="I9" s="77">
        <v>8</v>
      </c>
    </row>
    <row r="10" spans="1:9" x14ac:dyDescent="0.15">
      <c r="A10" s="80" t="str">
        <f t="shared" si="0"/>
        <v>高等専門学校4年次・5年次1</v>
      </c>
      <c r="B10" s="75" t="s">
        <v>75</v>
      </c>
      <c r="C10" s="75">
        <v>1</v>
      </c>
      <c r="D10" s="75">
        <v>103</v>
      </c>
      <c r="E10" s="75" t="s">
        <v>101</v>
      </c>
      <c r="F10" s="75">
        <v>286</v>
      </c>
      <c r="G10" s="75" t="s">
        <v>101</v>
      </c>
      <c r="H10" s="75">
        <v>94</v>
      </c>
      <c r="I10" s="75" t="s">
        <v>101</v>
      </c>
    </row>
    <row r="11" spans="1:9" x14ac:dyDescent="0.15">
      <c r="A11" s="80" t="str">
        <f t="shared" si="0"/>
        <v>高等専門学校4年次・5年次2</v>
      </c>
      <c r="B11" s="71" t="s">
        <v>75</v>
      </c>
      <c r="C11" s="71">
        <v>2</v>
      </c>
      <c r="D11" s="71">
        <v>165</v>
      </c>
      <c r="E11" s="71" t="s">
        <v>101</v>
      </c>
      <c r="F11" s="71">
        <v>455</v>
      </c>
      <c r="G11" s="71" t="s">
        <v>101</v>
      </c>
      <c r="H11" s="71">
        <v>148</v>
      </c>
      <c r="I11" s="71" t="s">
        <v>101</v>
      </c>
    </row>
    <row r="12" spans="1:9" x14ac:dyDescent="0.15">
      <c r="A12" s="80" t="str">
        <f t="shared" si="0"/>
        <v>高等専門学校4年次・5年次3</v>
      </c>
      <c r="B12" s="71" t="s">
        <v>75</v>
      </c>
      <c r="C12" s="71">
        <v>3</v>
      </c>
      <c r="D12" s="71">
        <v>190</v>
      </c>
      <c r="E12" s="71" t="s">
        <v>101</v>
      </c>
      <c r="F12" s="71">
        <v>527</v>
      </c>
      <c r="G12" s="71" t="s">
        <v>101</v>
      </c>
      <c r="H12" s="71">
        <v>171</v>
      </c>
      <c r="I12" s="71" t="s">
        <v>101</v>
      </c>
    </row>
    <row r="13" spans="1:9" x14ac:dyDescent="0.15">
      <c r="A13" s="80" t="str">
        <f t="shared" si="0"/>
        <v>高等専門学校4年次・5年次4</v>
      </c>
      <c r="B13" s="71" t="s">
        <v>75</v>
      </c>
      <c r="C13" s="71">
        <v>4</v>
      </c>
      <c r="D13" s="71">
        <v>206</v>
      </c>
      <c r="E13" s="71" t="s">
        <v>101</v>
      </c>
      <c r="F13" s="71">
        <v>572</v>
      </c>
      <c r="G13" s="71" t="s">
        <v>101</v>
      </c>
      <c r="H13" s="71">
        <v>186</v>
      </c>
      <c r="I13" s="71" t="s">
        <v>101</v>
      </c>
    </row>
    <row r="14" spans="1:9" x14ac:dyDescent="0.15">
      <c r="A14" s="80" t="str">
        <f t="shared" si="0"/>
        <v>高等専門学校4年次・5年次5</v>
      </c>
      <c r="B14" s="71" t="s">
        <v>75</v>
      </c>
      <c r="C14" s="71">
        <v>5</v>
      </c>
      <c r="D14" s="71">
        <v>221</v>
      </c>
      <c r="E14" s="71" t="s">
        <v>101</v>
      </c>
      <c r="F14" s="71">
        <v>617</v>
      </c>
      <c r="G14" s="71" t="s">
        <v>101</v>
      </c>
      <c r="H14" s="71">
        <v>201</v>
      </c>
      <c r="I14" s="71" t="s">
        <v>101</v>
      </c>
    </row>
    <row r="15" spans="1:9" x14ac:dyDescent="0.15">
      <c r="A15" s="80" t="str">
        <f t="shared" si="0"/>
        <v>高等専門学校4年次・5年次6</v>
      </c>
      <c r="B15" s="71" t="s">
        <v>75</v>
      </c>
      <c r="C15" s="71">
        <v>6</v>
      </c>
      <c r="D15" s="71">
        <v>234</v>
      </c>
      <c r="E15" s="71" t="s">
        <v>101</v>
      </c>
      <c r="F15" s="71">
        <v>650</v>
      </c>
      <c r="G15" s="71" t="s">
        <v>101</v>
      </c>
      <c r="H15" s="71">
        <v>212</v>
      </c>
      <c r="I15" s="71" t="s">
        <v>101</v>
      </c>
    </row>
    <row r="16" spans="1:9" x14ac:dyDescent="0.15">
      <c r="A16" s="80" t="str">
        <f t="shared" si="0"/>
        <v>高等専門学校4年次・5年次7</v>
      </c>
      <c r="B16" s="71" t="s">
        <v>75</v>
      </c>
      <c r="C16" s="71">
        <v>7</v>
      </c>
      <c r="D16" s="71">
        <v>246</v>
      </c>
      <c r="E16" s="71" t="s">
        <v>101</v>
      </c>
      <c r="F16" s="71">
        <v>677</v>
      </c>
      <c r="G16" s="71" t="s">
        <v>101</v>
      </c>
      <c r="H16" s="71">
        <v>220</v>
      </c>
      <c r="I16" s="71" t="s">
        <v>101</v>
      </c>
    </row>
    <row r="17" spans="1:9" x14ac:dyDescent="0.15">
      <c r="A17" s="80" t="str">
        <f t="shared" si="0"/>
        <v>高等専門学校4年次・5年次8</v>
      </c>
      <c r="B17" s="72" t="s">
        <v>75</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101</v>
      </c>
      <c r="F18" s="75">
        <v>286</v>
      </c>
      <c r="G18" s="75" t="s">
        <v>101</v>
      </c>
      <c r="H18" s="75">
        <v>94</v>
      </c>
      <c r="I18" s="75" t="s">
        <v>101</v>
      </c>
    </row>
    <row r="19" spans="1:9" x14ac:dyDescent="0.15">
      <c r="A19" s="80" t="str">
        <f t="shared" si="0"/>
        <v>大学2</v>
      </c>
      <c r="B19" s="71" t="s">
        <v>12</v>
      </c>
      <c r="C19" s="71">
        <v>2</v>
      </c>
      <c r="D19" s="71">
        <v>198</v>
      </c>
      <c r="E19" s="71" t="s">
        <v>101</v>
      </c>
      <c r="F19" s="71">
        <v>455</v>
      </c>
      <c r="G19" s="71" t="s">
        <v>101</v>
      </c>
      <c r="H19" s="71">
        <v>148</v>
      </c>
      <c r="I19" s="71" t="s">
        <v>101</v>
      </c>
    </row>
    <row r="20" spans="1:9" x14ac:dyDescent="0.15">
      <c r="A20" s="80" t="str">
        <f t="shared" si="0"/>
        <v>大学3</v>
      </c>
      <c r="B20" s="71" t="s">
        <v>12</v>
      </c>
      <c r="C20" s="71">
        <v>3</v>
      </c>
      <c r="D20" s="71">
        <v>212</v>
      </c>
      <c r="E20" s="71" t="s">
        <v>101</v>
      </c>
      <c r="F20" s="71">
        <v>527</v>
      </c>
      <c r="G20" s="71" t="s">
        <v>101</v>
      </c>
      <c r="H20" s="71">
        <v>171</v>
      </c>
      <c r="I20" s="71" t="s">
        <v>101</v>
      </c>
    </row>
    <row r="21" spans="1:9" x14ac:dyDescent="0.15">
      <c r="A21" s="80" t="str">
        <f t="shared" si="0"/>
        <v>大学4</v>
      </c>
      <c r="B21" s="71" t="s">
        <v>12</v>
      </c>
      <c r="C21" s="71">
        <v>4</v>
      </c>
      <c r="D21" s="71">
        <v>229</v>
      </c>
      <c r="E21" s="71" t="s">
        <v>101</v>
      </c>
      <c r="F21" s="71">
        <v>572</v>
      </c>
      <c r="G21" s="71" t="s">
        <v>101</v>
      </c>
      <c r="H21" s="71">
        <v>186</v>
      </c>
      <c r="I21" s="71" t="s">
        <v>101</v>
      </c>
    </row>
    <row r="22" spans="1:9" x14ac:dyDescent="0.15">
      <c r="A22" s="80" t="str">
        <f t="shared" si="0"/>
        <v>大学5</v>
      </c>
      <c r="B22" s="71" t="s">
        <v>12</v>
      </c>
      <c r="C22" s="71">
        <v>5</v>
      </c>
      <c r="D22" s="71">
        <v>239</v>
      </c>
      <c r="E22" s="71" t="s">
        <v>101</v>
      </c>
      <c r="F22" s="71">
        <v>617</v>
      </c>
      <c r="G22" s="71" t="s">
        <v>101</v>
      </c>
      <c r="H22" s="71">
        <v>201</v>
      </c>
      <c r="I22" s="71" t="s">
        <v>101</v>
      </c>
    </row>
    <row r="23" spans="1:9" x14ac:dyDescent="0.15">
      <c r="A23" s="80" t="str">
        <f t="shared" si="0"/>
        <v>大学6</v>
      </c>
      <c r="B23" s="71" t="s">
        <v>12</v>
      </c>
      <c r="C23" s="71">
        <v>6</v>
      </c>
      <c r="D23" s="71">
        <v>250</v>
      </c>
      <c r="E23" s="71" t="s">
        <v>101</v>
      </c>
      <c r="F23" s="71">
        <v>650</v>
      </c>
      <c r="G23" s="71" t="s">
        <v>101</v>
      </c>
      <c r="H23" s="71">
        <v>212</v>
      </c>
      <c r="I23" s="71" t="s">
        <v>101</v>
      </c>
    </row>
    <row r="24" spans="1:9" x14ac:dyDescent="0.15">
      <c r="A24" s="80" t="str">
        <f t="shared" si="0"/>
        <v>大学7</v>
      </c>
      <c r="B24" s="71" t="s">
        <v>12</v>
      </c>
      <c r="C24" s="71">
        <v>7</v>
      </c>
      <c r="D24" s="71">
        <v>262</v>
      </c>
      <c r="E24" s="71" t="s">
        <v>101</v>
      </c>
      <c r="F24" s="71">
        <v>677</v>
      </c>
      <c r="G24" s="71" t="s">
        <v>101</v>
      </c>
      <c r="H24" s="71">
        <v>220</v>
      </c>
      <c r="I24" s="71" t="s">
        <v>101</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76</v>
      </c>
      <c r="C26" s="75">
        <v>1</v>
      </c>
      <c r="D26" s="75">
        <v>139</v>
      </c>
      <c r="E26" s="75" t="s">
        <v>101</v>
      </c>
      <c r="F26" s="75">
        <v>286</v>
      </c>
      <c r="G26" s="75" t="s">
        <v>101</v>
      </c>
      <c r="H26" s="75">
        <v>94</v>
      </c>
      <c r="I26" s="75" t="s">
        <v>101</v>
      </c>
    </row>
    <row r="27" spans="1:9" x14ac:dyDescent="0.15">
      <c r="A27" s="80" t="str">
        <f t="shared" si="0"/>
        <v>短期大学2</v>
      </c>
      <c r="B27" s="71" t="s">
        <v>76</v>
      </c>
      <c r="C27" s="71">
        <v>2</v>
      </c>
      <c r="D27" s="71">
        <v>198</v>
      </c>
      <c r="E27" s="71" t="s">
        <v>101</v>
      </c>
      <c r="F27" s="71">
        <v>455</v>
      </c>
      <c r="G27" s="71" t="s">
        <v>101</v>
      </c>
      <c r="H27" s="71">
        <v>148</v>
      </c>
      <c r="I27" s="71" t="s">
        <v>101</v>
      </c>
    </row>
    <row r="28" spans="1:9" x14ac:dyDescent="0.15">
      <c r="A28" s="80" t="str">
        <f t="shared" si="0"/>
        <v>短期大学3</v>
      </c>
      <c r="B28" s="71" t="s">
        <v>76</v>
      </c>
      <c r="C28" s="71">
        <v>3</v>
      </c>
      <c r="D28" s="71">
        <v>212</v>
      </c>
      <c r="E28" s="71" t="s">
        <v>101</v>
      </c>
      <c r="F28" s="71">
        <v>527</v>
      </c>
      <c r="G28" s="71" t="s">
        <v>101</v>
      </c>
      <c r="H28" s="71">
        <v>171</v>
      </c>
      <c r="I28" s="71" t="s">
        <v>101</v>
      </c>
    </row>
    <row r="29" spans="1:9" x14ac:dyDescent="0.15">
      <c r="A29" s="80" t="str">
        <f t="shared" si="0"/>
        <v>短期大学4</v>
      </c>
      <c r="B29" s="71" t="s">
        <v>76</v>
      </c>
      <c r="C29" s="71">
        <v>4</v>
      </c>
      <c r="D29" s="71">
        <v>229</v>
      </c>
      <c r="E29" s="71" t="s">
        <v>101</v>
      </c>
      <c r="F29" s="71">
        <v>572</v>
      </c>
      <c r="G29" s="71" t="s">
        <v>101</v>
      </c>
      <c r="H29" s="71">
        <v>186</v>
      </c>
      <c r="I29" s="71" t="s">
        <v>101</v>
      </c>
    </row>
    <row r="30" spans="1:9" x14ac:dyDescent="0.15">
      <c r="A30" s="80" t="str">
        <f t="shared" si="0"/>
        <v>短期大学5</v>
      </c>
      <c r="B30" s="71" t="s">
        <v>76</v>
      </c>
      <c r="C30" s="71">
        <v>5</v>
      </c>
      <c r="D30" s="71">
        <v>239</v>
      </c>
      <c r="E30" s="71" t="s">
        <v>101</v>
      </c>
      <c r="F30" s="71">
        <v>617</v>
      </c>
      <c r="G30" s="71" t="s">
        <v>101</v>
      </c>
      <c r="H30" s="71">
        <v>201</v>
      </c>
      <c r="I30" s="71" t="s">
        <v>101</v>
      </c>
    </row>
    <row r="31" spans="1:9" x14ac:dyDescent="0.15">
      <c r="A31" s="80" t="str">
        <f t="shared" si="0"/>
        <v>短期大学6</v>
      </c>
      <c r="B31" s="71" t="s">
        <v>76</v>
      </c>
      <c r="C31" s="71">
        <v>6</v>
      </c>
      <c r="D31" s="71">
        <v>250</v>
      </c>
      <c r="E31" s="71" t="s">
        <v>101</v>
      </c>
      <c r="F31" s="71">
        <v>650</v>
      </c>
      <c r="G31" s="71" t="s">
        <v>101</v>
      </c>
      <c r="H31" s="71">
        <v>212</v>
      </c>
      <c r="I31" s="71" t="s">
        <v>101</v>
      </c>
    </row>
    <row r="32" spans="1:9" x14ac:dyDescent="0.15">
      <c r="A32" s="80" t="str">
        <f t="shared" si="0"/>
        <v>短期大学7</v>
      </c>
      <c r="B32" s="71" t="s">
        <v>76</v>
      </c>
      <c r="C32" s="71">
        <v>7</v>
      </c>
      <c r="D32" s="71">
        <v>262</v>
      </c>
      <c r="E32" s="71" t="s">
        <v>101</v>
      </c>
      <c r="F32" s="71">
        <v>677</v>
      </c>
      <c r="G32" s="71" t="s">
        <v>101</v>
      </c>
      <c r="H32" s="71">
        <v>220</v>
      </c>
      <c r="I32" s="71" t="s">
        <v>101</v>
      </c>
    </row>
    <row r="33" spans="1:9" x14ac:dyDescent="0.15">
      <c r="A33" s="80" t="str">
        <f t="shared" si="0"/>
        <v>短期大学8</v>
      </c>
      <c r="B33" s="72" t="s">
        <v>76</v>
      </c>
      <c r="C33" s="72">
        <v>8</v>
      </c>
      <c r="D33" s="72">
        <v>274</v>
      </c>
      <c r="E33" s="77">
        <v>12</v>
      </c>
      <c r="F33" s="72">
        <v>704</v>
      </c>
      <c r="G33" s="77">
        <v>27</v>
      </c>
      <c r="H33" s="72">
        <v>228</v>
      </c>
      <c r="I33" s="77">
        <v>8</v>
      </c>
    </row>
    <row r="34" spans="1:9" x14ac:dyDescent="0.15">
      <c r="A34" s="80" t="str">
        <f t="shared" si="0"/>
        <v>専修学校専門課程1</v>
      </c>
      <c r="B34" s="75" t="s">
        <v>77</v>
      </c>
      <c r="C34" s="75">
        <v>1</v>
      </c>
      <c r="D34" s="75">
        <v>139</v>
      </c>
      <c r="E34" s="75" t="s">
        <v>101</v>
      </c>
      <c r="F34" s="75">
        <v>286</v>
      </c>
      <c r="G34" s="75" t="s">
        <v>101</v>
      </c>
      <c r="H34" s="75">
        <v>94</v>
      </c>
      <c r="I34" s="75" t="s">
        <v>101</v>
      </c>
    </row>
    <row r="35" spans="1:9" x14ac:dyDescent="0.15">
      <c r="A35" s="80" t="str">
        <f t="shared" si="0"/>
        <v>専修学校専門課程2</v>
      </c>
      <c r="B35" s="71" t="s">
        <v>77</v>
      </c>
      <c r="C35" s="71">
        <v>2</v>
      </c>
      <c r="D35" s="71">
        <v>198</v>
      </c>
      <c r="E35" s="71" t="s">
        <v>101</v>
      </c>
      <c r="F35" s="71">
        <v>455</v>
      </c>
      <c r="G35" s="71" t="s">
        <v>101</v>
      </c>
      <c r="H35" s="71">
        <v>148</v>
      </c>
      <c r="I35" s="71" t="s">
        <v>101</v>
      </c>
    </row>
    <row r="36" spans="1:9" x14ac:dyDescent="0.15">
      <c r="A36" s="80" t="str">
        <f t="shared" si="0"/>
        <v>専修学校専門課程3</v>
      </c>
      <c r="B36" s="71" t="s">
        <v>77</v>
      </c>
      <c r="C36" s="71">
        <v>3</v>
      </c>
      <c r="D36" s="71">
        <v>212</v>
      </c>
      <c r="E36" s="71" t="s">
        <v>101</v>
      </c>
      <c r="F36" s="71">
        <v>527</v>
      </c>
      <c r="G36" s="71" t="s">
        <v>101</v>
      </c>
      <c r="H36" s="71">
        <v>171</v>
      </c>
      <c r="I36" s="71" t="s">
        <v>101</v>
      </c>
    </row>
    <row r="37" spans="1:9" x14ac:dyDescent="0.15">
      <c r="A37" s="80" t="str">
        <f t="shared" si="0"/>
        <v>専修学校専門課程4</v>
      </c>
      <c r="B37" s="71" t="s">
        <v>77</v>
      </c>
      <c r="C37" s="71">
        <v>4</v>
      </c>
      <c r="D37" s="71">
        <v>229</v>
      </c>
      <c r="E37" s="71" t="s">
        <v>101</v>
      </c>
      <c r="F37" s="71">
        <v>572</v>
      </c>
      <c r="G37" s="71" t="s">
        <v>101</v>
      </c>
      <c r="H37" s="71">
        <v>186</v>
      </c>
      <c r="I37" s="71" t="s">
        <v>101</v>
      </c>
    </row>
    <row r="38" spans="1:9" x14ac:dyDescent="0.15">
      <c r="A38" s="80" t="str">
        <f t="shared" si="0"/>
        <v>専修学校専門課程5</v>
      </c>
      <c r="B38" s="71" t="s">
        <v>77</v>
      </c>
      <c r="C38" s="71">
        <v>5</v>
      </c>
      <c r="D38" s="71">
        <v>239</v>
      </c>
      <c r="E38" s="71" t="s">
        <v>101</v>
      </c>
      <c r="F38" s="71">
        <v>617</v>
      </c>
      <c r="G38" s="71" t="s">
        <v>101</v>
      </c>
      <c r="H38" s="71">
        <v>201</v>
      </c>
      <c r="I38" s="71" t="s">
        <v>101</v>
      </c>
    </row>
    <row r="39" spans="1:9" x14ac:dyDescent="0.15">
      <c r="A39" s="80" t="str">
        <f t="shared" si="0"/>
        <v>専修学校専門課程6</v>
      </c>
      <c r="B39" s="71" t="s">
        <v>77</v>
      </c>
      <c r="C39" s="71">
        <v>6</v>
      </c>
      <c r="D39" s="71">
        <v>250</v>
      </c>
      <c r="E39" s="71" t="s">
        <v>101</v>
      </c>
      <c r="F39" s="71">
        <v>650</v>
      </c>
      <c r="G39" s="71" t="s">
        <v>101</v>
      </c>
      <c r="H39" s="71">
        <v>212</v>
      </c>
      <c r="I39" s="71" t="s">
        <v>101</v>
      </c>
    </row>
    <row r="40" spans="1:9" x14ac:dyDescent="0.15">
      <c r="A40" s="80" t="str">
        <f t="shared" si="0"/>
        <v>専修学校専門課程7</v>
      </c>
      <c r="B40" s="71" t="s">
        <v>77</v>
      </c>
      <c r="C40" s="71">
        <v>7</v>
      </c>
      <c r="D40" s="71">
        <v>262</v>
      </c>
      <c r="E40" s="71" t="s">
        <v>101</v>
      </c>
      <c r="F40" s="71">
        <v>677</v>
      </c>
      <c r="G40" s="71" t="s">
        <v>101</v>
      </c>
      <c r="H40" s="71">
        <v>220</v>
      </c>
      <c r="I40" s="71" t="s">
        <v>101</v>
      </c>
    </row>
    <row r="41" spans="1:9" x14ac:dyDescent="0.15">
      <c r="A41" s="80" t="str">
        <f t="shared" si="0"/>
        <v>専修学校専門課程8</v>
      </c>
      <c r="B41" s="72" t="s">
        <v>77</v>
      </c>
      <c r="C41" s="72">
        <v>8</v>
      </c>
      <c r="D41" s="72">
        <v>274</v>
      </c>
      <c r="E41" s="77">
        <v>12</v>
      </c>
      <c r="F41" s="72">
        <v>704</v>
      </c>
      <c r="G41" s="77">
        <v>27</v>
      </c>
      <c r="H41" s="72">
        <v>228</v>
      </c>
      <c r="I41" s="77">
        <v>8</v>
      </c>
    </row>
    <row r="43" spans="1:9" x14ac:dyDescent="0.15">
      <c r="B43" s="82" t="s">
        <v>86</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F1" sqref="F1"/>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90</v>
      </c>
      <c r="B1" s="78" t="s">
        <v>73</v>
      </c>
      <c r="C1" s="78" t="s">
        <v>82</v>
      </c>
      <c r="D1" s="78" t="s">
        <v>70</v>
      </c>
      <c r="E1" s="78" t="s">
        <v>72</v>
      </c>
    </row>
    <row r="2" spans="1:5" x14ac:dyDescent="0.15">
      <c r="A2" s="80" t="str">
        <f t="shared" ref="A2:A21" si="0">B2&amp;C2&amp;D2</f>
        <v>高等専門学校1～3年次国公立自宅通学</v>
      </c>
      <c r="B2" s="75" t="s">
        <v>78</v>
      </c>
      <c r="C2" s="75" t="s">
        <v>79</v>
      </c>
      <c r="D2" s="75" t="s">
        <v>69</v>
      </c>
      <c r="E2" s="75">
        <v>39</v>
      </c>
    </row>
    <row r="3" spans="1:5" x14ac:dyDescent="0.15">
      <c r="A3" s="80" t="str">
        <f t="shared" si="0"/>
        <v>高等専門学校1～3年次国公立自宅外通学</v>
      </c>
      <c r="B3" s="74" t="s">
        <v>78</v>
      </c>
      <c r="C3" s="71" t="s">
        <v>79</v>
      </c>
      <c r="D3" s="71" t="s">
        <v>81</v>
      </c>
      <c r="E3" s="71">
        <v>69</v>
      </c>
    </row>
    <row r="4" spans="1:5" x14ac:dyDescent="0.15">
      <c r="A4" s="80" t="str">
        <f t="shared" si="0"/>
        <v>高等専門学校1～3年次私立自宅通学</v>
      </c>
      <c r="B4" s="74" t="s">
        <v>78</v>
      </c>
      <c r="C4" s="71" t="s">
        <v>80</v>
      </c>
      <c r="D4" s="71" t="s">
        <v>69</v>
      </c>
      <c r="E4" s="71">
        <v>88</v>
      </c>
    </row>
    <row r="5" spans="1:5" x14ac:dyDescent="0.15">
      <c r="A5" s="80" t="str">
        <f t="shared" si="0"/>
        <v>高等専門学校1～3年次私立自宅外通学</v>
      </c>
      <c r="B5" s="79" t="s">
        <v>78</v>
      </c>
      <c r="C5" s="72" t="s">
        <v>80</v>
      </c>
      <c r="D5" s="72" t="s">
        <v>81</v>
      </c>
      <c r="E5" s="72">
        <v>118</v>
      </c>
    </row>
    <row r="6" spans="1:5" x14ac:dyDescent="0.15">
      <c r="A6" s="80" t="str">
        <f t="shared" si="0"/>
        <v>高等専門学校4年次・5年次国公立自宅通学</v>
      </c>
      <c r="B6" s="75" t="s">
        <v>92</v>
      </c>
      <c r="C6" s="75" t="s">
        <v>79</v>
      </c>
      <c r="D6" s="75" t="s">
        <v>69</v>
      </c>
      <c r="E6" s="75">
        <v>43</v>
      </c>
    </row>
    <row r="7" spans="1:5" x14ac:dyDescent="0.15">
      <c r="A7" s="80" t="str">
        <f t="shared" si="0"/>
        <v>高等専門学校4年次・5年次国公立自宅外通学</v>
      </c>
      <c r="B7" s="71" t="s">
        <v>92</v>
      </c>
      <c r="C7" s="71" t="s">
        <v>79</v>
      </c>
      <c r="D7" s="71" t="s">
        <v>81</v>
      </c>
      <c r="E7" s="71">
        <v>72</v>
      </c>
    </row>
    <row r="8" spans="1:5" x14ac:dyDescent="0.15">
      <c r="A8" s="80" t="str">
        <f t="shared" si="0"/>
        <v>高等専門学校4年次・5年次私立自宅通学</v>
      </c>
      <c r="B8" s="71" t="s">
        <v>92</v>
      </c>
      <c r="C8" s="71" t="s">
        <v>80</v>
      </c>
      <c r="D8" s="71" t="s">
        <v>69</v>
      </c>
      <c r="E8" s="71">
        <v>87</v>
      </c>
    </row>
    <row r="9" spans="1:5" x14ac:dyDescent="0.15">
      <c r="A9" s="80" t="str">
        <f t="shared" si="0"/>
        <v>高等専門学校4年次・5年次私立自宅外通学</v>
      </c>
      <c r="B9" s="72" t="s">
        <v>92</v>
      </c>
      <c r="C9" s="72" t="s">
        <v>80</v>
      </c>
      <c r="D9" s="72" t="s">
        <v>81</v>
      </c>
      <c r="E9" s="72">
        <v>116</v>
      </c>
    </row>
    <row r="10" spans="1:5" x14ac:dyDescent="0.15">
      <c r="A10" s="80" t="str">
        <f t="shared" si="0"/>
        <v>大学国公立自宅通学</v>
      </c>
      <c r="B10" s="75" t="s">
        <v>12</v>
      </c>
      <c r="C10" s="75" t="s">
        <v>79</v>
      </c>
      <c r="D10" s="75" t="s">
        <v>69</v>
      </c>
      <c r="E10" s="75">
        <v>23</v>
      </c>
    </row>
    <row r="11" spans="1:5" x14ac:dyDescent="0.15">
      <c r="A11" s="80" t="str">
        <f t="shared" si="0"/>
        <v>大学国公立自宅外通学</v>
      </c>
      <c r="B11" s="71" t="s">
        <v>12</v>
      </c>
      <c r="C11" s="71" t="s">
        <v>79</v>
      </c>
      <c r="D11" s="71" t="s">
        <v>81</v>
      </c>
      <c r="E11" s="71">
        <v>70</v>
      </c>
    </row>
    <row r="12" spans="1:5" x14ac:dyDescent="0.15">
      <c r="A12" s="80" t="str">
        <f t="shared" si="0"/>
        <v>大学私立自宅通学</v>
      </c>
      <c r="B12" s="71" t="s">
        <v>12</v>
      </c>
      <c r="C12" s="71" t="s">
        <v>80</v>
      </c>
      <c r="D12" s="71" t="s">
        <v>69</v>
      </c>
      <c r="E12" s="71">
        <v>37</v>
      </c>
    </row>
    <row r="13" spans="1:5" x14ac:dyDescent="0.15">
      <c r="A13" s="80" t="str">
        <f t="shared" si="0"/>
        <v>大学私立自宅外通学</v>
      </c>
      <c r="B13" s="72" t="s">
        <v>12</v>
      </c>
      <c r="C13" s="72" t="s">
        <v>80</v>
      </c>
      <c r="D13" s="72" t="s">
        <v>81</v>
      </c>
      <c r="E13" s="72">
        <v>84</v>
      </c>
    </row>
    <row r="14" spans="1:5" x14ac:dyDescent="0.15">
      <c r="A14" s="80" t="str">
        <f t="shared" si="0"/>
        <v>短期大学国公立自宅通学</v>
      </c>
      <c r="B14" s="75" t="s">
        <v>76</v>
      </c>
      <c r="C14" s="75" t="s">
        <v>79</v>
      </c>
      <c r="D14" s="75" t="s">
        <v>69</v>
      </c>
      <c r="E14" s="75">
        <v>23</v>
      </c>
    </row>
    <row r="15" spans="1:5" x14ac:dyDescent="0.15">
      <c r="A15" s="80" t="str">
        <f t="shared" si="0"/>
        <v>短期大学国公立自宅外通学</v>
      </c>
      <c r="B15" s="71" t="s">
        <v>76</v>
      </c>
      <c r="C15" s="71" t="s">
        <v>79</v>
      </c>
      <c r="D15" s="71" t="s">
        <v>81</v>
      </c>
      <c r="E15" s="71">
        <v>70</v>
      </c>
    </row>
    <row r="16" spans="1:5" x14ac:dyDescent="0.15">
      <c r="A16" s="80" t="str">
        <f t="shared" si="0"/>
        <v>短期大学私立自宅通学</v>
      </c>
      <c r="B16" s="71" t="s">
        <v>76</v>
      </c>
      <c r="C16" s="71" t="s">
        <v>80</v>
      </c>
      <c r="D16" s="71" t="s">
        <v>69</v>
      </c>
      <c r="E16" s="71">
        <v>37</v>
      </c>
    </row>
    <row r="17" spans="1:5" x14ac:dyDescent="0.15">
      <c r="A17" s="80" t="str">
        <f t="shared" si="0"/>
        <v>短期大学私立自宅外通学</v>
      </c>
      <c r="B17" s="72" t="s">
        <v>76</v>
      </c>
      <c r="C17" s="72" t="s">
        <v>80</v>
      </c>
      <c r="D17" s="72" t="s">
        <v>81</v>
      </c>
      <c r="E17" s="72">
        <v>84</v>
      </c>
    </row>
    <row r="18" spans="1:5" x14ac:dyDescent="0.15">
      <c r="A18" s="80" t="str">
        <f t="shared" si="0"/>
        <v>専修学校専門課程国公立自宅通学</v>
      </c>
      <c r="B18" s="74" t="s">
        <v>77</v>
      </c>
      <c r="C18" s="74" t="s">
        <v>79</v>
      </c>
      <c r="D18" s="74" t="s">
        <v>69</v>
      </c>
      <c r="E18" s="74">
        <v>19</v>
      </c>
    </row>
    <row r="19" spans="1:5" x14ac:dyDescent="0.15">
      <c r="A19" s="80" t="str">
        <f t="shared" si="0"/>
        <v>専修学校専門課程国公立自宅外通学</v>
      </c>
      <c r="B19" s="71" t="s">
        <v>77</v>
      </c>
      <c r="C19" s="71" t="s">
        <v>79</v>
      </c>
      <c r="D19" s="71" t="s">
        <v>81</v>
      </c>
      <c r="E19" s="71">
        <v>64</v>
      </c>
    </row>
    <row r="20" spans="1:5" x14ac:dyDescent="0.15">
      <c r="A20" s="80" t="str">
        <f t="shared" si="0"/>
        <v>専修学校専門課程私立自宅通学</v>
      </c>
      <c r="B20" s="71" t="s">
        <v>77</v>
      </c>
      <c r="C20" s="71" t="s">
        <v>80</v>
      </c>
      <c r="D20" s="71" t="s">
        <v>69</v>
      </c>
      <c r="E20" s="71">
        <v>41</v>
      </c>
    </row>
    <row r="21" spans="1:5" x14ac:dyDescent="0.15">
      <c r="A21" s="80" t="str">
        <f t="shared" si="0"/>
        <v>専修学校専門課程私立自宅外通学</v>
      </c>
      <c r="B21" s="72" t="s">
        <v>77</v>
      </c>
      <c r="C21" s="72" t="s">
        <v>80</v>
      </c>
      <c r="D21" s="72" t="s">
        <v>81</v>
      </c>
      <c r="E21" s="72">
        <v>86</v>
      </c>
    </row>
    <row r="24" spans="1:5" x14ac:dyDescent="0.15">
      <c r="B24" s="82" t="str">
        <f>B2</f>
        <v>高等専門学校1～3年次</v>
      </c>
      <c r="C24" s="82" t="s">
        <v>86</v>
      </c>
      <c r="D24" s="82" t="s">
        <v>86</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1" sqref="F1"/>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73</v>
      </c>
      <c r="B1" s="81" t="s">
        <v>82</v>
      </c>
      <c r="C1" s="81" t="s">
        <v>70</v>
      </c>
      <c r="D1" s="81" t="s">
        <v>72</v>
      </c>
    </row>
    <row r="2" spans="1:4" x14ac:dyDescent="0.15">
      <c r="A2" s="80" t="s">
        <v>5</v>
      </c>
      <c r="B2" s="80" t="s">
        <v>71</v>
      </c>
      <c r="C2" s="80" t="s">
        <v>71</v>
      </c>
      <c r="D2" s="80">
        <v>31</v>
      </c>
    </row>
    <row r="3" spans="1:4" x14ac:dyDescent="0.15">
      <c r="A3" s="80" t="s">
        <v>6</v>
      </c>
      <c r="B3" s="80" t="s">
        <v>71</v>
      </c>
      <c r="C3" s="80" t="s">
        <v>71</v>
      </c>
      <c r="D3" s="80">
        <v>46</v>
      </c>
    </row>
    <row r="4" spans="1:4" x14ac:dyDescent="0.15">
      <c r="A4" s="75" t="s">
        <v>8</v>
      </c>
      <c r="B4" s="75" t="s">
        <v>79</v>
      </c>
      <c r="C4" s="75" t="s">
        <v>69</v>
      </c>
      <c r="D4" s="75">
        <v>39</v>
      </c>
    </row>
    <row r="5" spans="1:4" x14ac:dyDescent="0.15">
      <c r="A5" s="71" t="s">
        <v>8</v>
      </c>
      <c r="B5" s="71" t="s">
        <v>79</v>
      </c>
      <c r="C5" s="71" t="s">
        <v>81</v>
      </c>
      <c r="D5" s="71">
        <v>69</v>
      </c>
    </row>
    <row r="6" spans="1:4" x14ac:dyDescent="0.15">
      <c r="A6" s="71" t="s">
        <v>8</v>
      </c>
      <c r="B6" s="71" t="s">
        <v>80</v>
      </c>
      <c r="C6" s="71" t="s">
        <v>69</v>
      </c>
      <c r="D6" s="71">
        <v>88</v>
      </c>
    </row>
    <row r="7" spans="1:4" x14ac:dyDescent="0.15">
      <c r="A7" s="73" t="s">
        <v>8</v>
      </c>
      <c r="B7" s="73" t="s">
        <v>80</v>
      </c>
      <c r="C7" s="73" t="s">
        <v>81</v>
      </c>
      <c r="D7" s="73">
        <v>118</v>
      </c>
    </row>
    <row r="8" spans="1:4" x14ac:dyDescent="0.15">
      <c r="A8" s="75" t="s">
        <v>78</v>
      </c>
      <c r="B8" s="75" t="s">
        <v>79</v>
      </c>
      <c r="C8" s="75" t="s">
        <v>69</v>
      </c>
      <c r="D8" s="75">
        <v>39</v>
      </c>
    </row>
    <row r="9" spans="1:4" x14ac:dyDescent="0.15">
      <c r="A9" s="74" t="s">
        <v>78</v>
      </c>
      <c r="B9" s="71" t="s">
        <v>79</v>
      </c>
      <c r="C9" s="71" t="s">
        <v>81</v>
      </c>
      <c r="D9" s="71">
        <v>69</v>
      </c>
    </row>
    <row r="10" spans="1:4" x14ac:dyDescent="0.15">
      <c r="A10" s="74" t="s">
        <v>78</v>
      </c>
      <c r="B10" s="71" t="s">
        <v>80</v>
      </c>
      <c r="C10" s="71" t="s">
        <v>69</v>
      </c>
      <c r="D10" s="71">
        <v>88</v>
      </c>
    </row>
    <row r="11" spans="1:4" x14ac:dyDescent="0.15">
      <c r="A11" s="79" t="s">
        <v>78</v>
      </c>
      <c r="B11" s="72" t="s">
        <v>80</v>
      </c>
      <c r="C11" s="72" t="s">
        <v>81</v>
      </c>
      <c r="D11" s="72">
        <v>118</v>
      </c>
    </row>
    <row r="12" spans="1:4" x14ac:dyDescent="0.15">
      <c r="A12" s="75" t="s">
        <v>92</v>
      </c>
      <c r="B12" s="75" t="s">
        <v>79</v>
      </c>
      <c r="C12" s="75" t="s">
        <v>69</v>
      </c>
      <c r="D12" s="75">
        <v>43</v>
      </c>
    </row>
    <row r="13" spans="1:4" x14ac:dyDescent="0.15">
      <c r="A13" s="71" t="s">
        <v>92</v>
      </c>
      <c r="B13" s="71" t="s">
        <v>79</v>
      </c>
      <c r="C13" s="71" t="s">
        <v>81</v>
      </c>
      <c r="D13" s="71">
        <v>72</v>
      </c>
    </row>
    <row r="14" spans="1:4" x14ac:dyDescent="0.15">
      <c r="A14" s="71" t="s">
        <v>92</v>
      </c>
      <c r="B14" s="71" t="s">
        <v>80</v>
      </c>
      <c r="C14" s="71" t="s">
        <v>69</v>
      </c>
      <c r="D14" s="71">
        <v>87</v>
      </c>
    </row>
    <row r="15" spans="1:4" x14ac:dyDescent="0.15">
      <c r="A15" s="72" t="s">
        <v>92</v>
      </c>
      <c r="B15" s="72" t="s">
        <v>80</v>
      </c>
      <c r="C15" s="72" t="s">
        <v>81</v>
      </c>
      <c r="D15" s="72">
        <v>116</v>
      </c>
    </row>
    <row r="16" spans="1:4" x14ac:dyDescent="0.15">
      <c r="A16" s="75" t="s">
        <v>12</v>
      </c>
      <c r="B16" s="75" t="s">
        <v>79</v>
      </c>
      <c r="C16" s="75" t="s">
        <v>69</v>
      </c>
      <c r="D16" s="75">
        <v>74</v>
      </c>
    </row>
    <row r="17" spans="1:4" x14ac:dyDescent="0.15">
      <c r="A17" s="71" t="s">
        <v>12</v>
      </c>
      <c r="B17" s="71" t="s">
        <v>79</v>
      </c>
      <c r="C17" s="71" t="s">
        <v>81</v>
      </c>
      <c r="D17" s="71">
        <v>121</v>
      </c>
    </row>
    <row r="18" spans="1:4" x14ac:dyDescent="0.15">
      <c r="A18" s="71" t="s">
        <v>12</v>
      </c>
      <c r="B18" s="71" t="s">
        <v>80</v>
      </c>
      <c r="C18" s="71" t="s">
        <v>69</v>
      </c>
      <c r="D18" s="71">
        <v>133</v>
      </c>
    </row>
    <row r="19" spans="1:4" x14ac:dyDescent="0.15">
      <c r="A19" s="72" t="s">
        <v>12</v>
      </c>
      <c r="B19" s="72" t="s">
        <v>80</v>
      </c>
      <c r="C19" s="72" t="s">
        <v>81</v>
      </c>
      <c r="D19" s="72">
        <v>180</v>
      </c>
    </row>
    <row r="20" spans="1:4" x14ac:dyDescent="0.15">
      <c r="A20" s="75" t="s">
        <v>89</v>
      </c>
      <c r="B20" s="75" t="s">
        <v>79</v>
      </c>
      <c r="C20" s="75" t="s">
        <v>69</v>
      </c>
      <c r="D20" s="75">
        <v>39</v>
      </c>
    </row>
    <row r="21" spans="1:4" x14ac:dyDescent="0.15">
      <c r="A21" s="71" t="s">
        <v>89</v>
      </c>
      <c r="B21" s="71" t="s">
        <v>79</v>
      </c>
      <c r="C21" s="71" t="s">
        <v>81</v>
      </c>
      <c r="D21" s="71">
        <v>69</v>
      </c>
    </row>
    <row r="22" spans="1:4" x14ac:dyDescent="0.15">
      <c r="A22" s="71" t="s">
        <v>89</v>
      </c>
      <c r="B22" s="71" t="s">
        <v>80</v>
      </c>
      <c r="C22" s="71" t="s">
        <v>69</v>
      </c>
      <c r="D22" s="71">
        <v>88</v>
      </c>
    </row>
    <row r="23" spans="1:4" x14ac:dyDescent="0.15">
      <c r="A23" s="72" t="s">
        <v>89</v>
      </c>
      <c r="B23" s="72" t="s">
        <v>80</v>
      </c>
      <c r="C23" s="72" t="s">
        <v>81</v>
      </c>
      <c r="D23" s="72">
        <v>118</v>
      </c>
    </row>
    <row r="24" spans="1:4" x14ac:dyDescent="0.15">
      <c r="A24" s="75" t="s">
        <v>77</v>
      </c>
      <c r="B24" s="75" t="s">
        <v>79</v>
      </c>
      <c r="C24" s="75" t="s">
        <v>69</v>
      </c>
      <c r="D24" s="75">
        <v>36</v>
      </c>
    </row>
    <row r="25" spans="1:4" x14ac:dyDescent="0.15">
      <c r="A25" s="71" t="s">
        <v>77</v>
      </c>
      <c r="B25" s="71" t="s">
        <v>79</v>
      </c>
      <c r="C25" s="71" t="s">
        <v>81</v>
      </c>
      <c r="D25" s="71">
        <v>81</v>
      </c>
    </row>
    <row r="26" spans="1:4" x14ac:dyDescent="0.15">
      <c r="A26" s="71" t="s">
        <v>77</v>
      </c>
      <c r="B26" s="71" t="s">
        <v>80</v>
      </c>
      <c r="C26" s="71" t="s">
        <v>69</v>
      </c>
      <c r="D26" s="71">
        <v>102</v>
      </c>
    </row>
    <row r="27" spans="1:4" x14ac:dyDescent="0.15">
      <c r="A27" s="72" t="s">
        <v>77</v>
      </c>
      <c r="B27" s="72" t="s">
        <v>80</v>
      </c>
      <c r="C27" s="72" t="s">
        <v>81</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【大学等】2019年度家計基準適格性判定表</dc:title>
  <dc:creator>JASSO</dc:creator>
  <cp:lastModifiedBy>kokusaikt4</cp:lastModifiedBy>
  <cp:lastPrinted>2018-03-19T03:02:34Z</cp:lastPrinted>
  <dcterms:created xsi:type="dcterms:W3CDTF">2007-04-24T09:50:08Z</dcterms:created>
  <dcterms:modified xsi:type="dcterms:W3CDTF">2020-12-07T02:24:30Z</dcterms:modified>
</cp:coreProperties>
</file>